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zhang/Desktop/"/>
    </mc:Choice>
  </mc:AlternateContent>
  <xr:revisionPtr revIDLastSave="0" documentId="13_ncr:1_{4696BA81-C731-1F41-955C-9898FE4DF7C8}" xr6:coauthVersionLast="43" xr6:coauthVersionMax="43" xr10:uidLastSave="{00000000-0000-0000-0000-000000000000}"/>
  <bookViews>
    <workbookView xWindow="220" yWindow="460" windowWidth="25300" windowHeight="14200" xr2:uid="{7B060433-86E9-489A-9476-BCA125E2EF58}"/>
  </bookViews>
  <sheets>
    <sheet name="Sheet1" sheetId="1" r:id="rId1"/>
  </sheets>
  <definedNames>
    <definedName name="_xlnm.Print_Area" localSheetId="0">Sheet1!$A$1:$F$69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0" i="1" l="1"/>
  <c r="F59" i="1"/>
  <c r="F58" i="1"/>
  <c r="F57" i="1"/>
  <c r="F56" i="1"/>
  <c r="F54" i="1"/>
  <c r="F22" i="1"/>
  <c r="F21" i="1"/>
  <c r="F20" i="1"/>
  <c r="F19" i="1"/>
  <c r="F11" i="1" l="1"/>
  <c r="F64" i="1" l="1"/>
  <c r="F37" i="1"/>
  <c r="F68" i="1" l="1"/>
  <c r="F42" i="1"/>
  <c r="F44" i="1" l="1"/>
</calcChain>
</file>

<file path=xl/sharedStrings.xml><?xml version="1.0" encoding="utf-8"?>
<sst xmlns="http://schemas.openxmlformats.org/spreadsheetml/2006/main" count="56" uniqueCount="55">
  <si>
    <t>Liabilities</t>
  </si>
  <si>
    <t>Municipal taxes</t>
  </si>
  <si>
    <t>Mortgage on principal residence</t>
  </si>
  <si>
    <t>Other amounts due in connection with condo</t>
  </si>
  <si>
    <t>From condo sale adjustment sheet</t>
  </si>
  <si>
    <t>From Excel write up, condo tab</t>
  </si>
  <si>
    <t>From Excel write up, write up tab</t>
  </si>
  <si>
    <t>TD Trust Canada</t>
  </si>
  <si>
    <t xml:space="preserve"> </t>
  </si>
  <si>
    <t>HSBC (2392797) - RRIF</t>
  </si>
  <si>
    <t>Inventaire</t>
  </si>
  <si>
    <t>Date de décès - 14, avril 2018</t>
  </si>
  <si>
    <t>Taux de change</t>
  </si>
  <si>
    <t>Actifs</t>
  </si>
  <si>
    <t>COMPTES DE BANQUE</t>
  </si>
  <si>
    <t>ASSURANCES</t>
  </si>
  <si>
    <t>IMMOBILIER</t>
  </si>
  <si>
    <t>VÉHICULES À MOTEUR</t>
  </si>
  <si>
    <t>EFFETS PERSONNELS ET AUTRES ACTIFS</t>
  </si>
  <si>
    <t>Total des actifs</t>
  </si>
  <si>
    <t>Passifs</t>
  </si>
  <si>
    <t>DETTES PERSONNELLES ET MARGES DE CRÉDIT</t>
  </si>
  <si>
    <t>CARTES DE CRÉDIT</t>
  </si>
  <si>
    <t>Carte de crédit HSBC</t>
  </si>
  <si>
    <t>Visa Banque Royale du Canada</t>
  </si>
  <si>
    <t>AUTRES PASSIFS</t>
  </si>
  <si>
    <t>Total des passifs</t>
  </si>
  <si>
    <t>VALEUR NETTE</t>
  </si>
  <si>
    <t>IVARI ($62,000 reçue de Kristina Johnson et $35,000 reçu de Gabrielle Johnson)</t>
  </si>
  <si>
    <t>Jeep Sahara 2011 (Accidentée et égratignée)</t>
  </si>
  <si>
    <t>Mini Cooper 2012 (Égratignée)</t>
  </si>
  <si>
    <t>Valeur marchande
 en date du 19, mars 2019</t>
  </si>
  <si>
    <t>2017 Taxes Agence Revenu Canada</t>
  </si>
  <si>
    <t>Hospitalisation aux USA en Fev. 2018 ($24,060 USD)</t>
  </si>
  <si>
    <t>Obligations et certificats d'épargnes en Euros</t>
  </si>
  <si>
    <t>Christophe Martineau</t>
  </si>
  <si>
    <t>Chase Bank (Compte immobilier de Christophe Martineau) Compte No: 323472150973 - ($6,975 USD)</t>
  </si>
  <si>
    <t>Joaillerie (Kristina en a la possession, même si c'est supposé être 50-50 avec Christophe)</t>
  </si>
  <si>
    <t>Argent comptant (Kristina en a la possession, même si c'est supposé être 50-50 avec Christophe)</t>
  </si>
  <si>
    <t>7745 Rue Martinique, Ville St-Bruno, Qc, H4T 2W4</t>
  </si>
  <si>
    <t>Taxes foncières sur les 4 propriétés à Miami, FL pour 2018 ($17,890 USD - dépenses en cours)</t>
  </si>
  <si>
    <t>Utilitaires sur les 4 propriétés à Miami, FL pour 2018 ($12,000 USD - dépenses en cours</t>
  </si>
  <si>
    <t>Assurances pour les 4 propriétés à Miami, FL pour 2018 ($2,075 USD - dépenses en cours)</t>
  </si>
  <si>
    <t>USA taxes foncières sur les 4 propriétés en FL, USA ($28,774 USD + 11.99% Intérêts)</t>
  </si>
  <si>
    <t>Cadillac XTS 2010 (Retournée at Cadillac - GM Finance at la fin du contrat de louage - Payé $2,500 à la fin du contrat de louage à GM Financial)</t>
  </si>
  <si>
    <t>USA taxes scolaires pour 2018 ($7,450 USD)</t>
  </si>
  <si>
    <t>Banque Royale du Canada (GIC 00297429263)</t>
  </si>
  <si>
    <t>Banque Royale du Canada (Christophe Martineau) Compte cheque No: 07241-2945679</t>
  </si>
  <si>
    <t>74 SW 57th Ave, Miami, FL, 46548, USA ($140,500 USD)</t>
  </si>
  <si>
    <t>78 SW 57th Ave, Miami, FL, 46548, USA ($64,650 USD)</t>
  </si>
  <si>
    <t>85 SW 57th Ave, Miami, FL, 46548, USA ($128,030 USD)</t>
  </si>
  <si>
    <t>1435 SW 57th Ave, Miami, FL, 46548, USA ($115,000 USD)</t>
  </si>
  <si>
    <t>285 Rue Saint-Dominique, 72627 Paris, France</t>
  </si>
  <si>
    <t>73665 2e Avenue, Saint-Lazarre, Qc, H4U 5L7</t>
  </si>
  <si>
    <t>Taxes foncières et toutes autres dépenses relatives à 73665 2e Avenue, Saint-Lazarre, Qc, H4U 5L7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</si>
</sst>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0" xfId="0" applyNumberFormat="1"/>
    <xf numFmtId="165" fontId="0" fillId="0" borderId="2" xfId="0" applyNumberFormat="1" applyBorder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0" fillId="0" borderId="2" xfId="0" applyBorder="1"/>
    <xf numFmtId="0" fontId="2" fillId="0" borderId="2" xfId="0" applyFont="1" applyBorder="1"/>
    <xf numFmtId="165" fontId="2" fillId="0" borderId="2" xfId="1" applyNumberFormat="1" applyFont="1" applyBorder="1"/>
    <xf numFmtId="0" fontId="0" fillId="0" borderId="3" xfId="0" applyBorder="1"/>
    <xf numFmtId="165" fontId="0" fillId="0" borderId="3" xfId="1" applyNumberFormat="1" applyFont="1" applyBorder="1"/>
    <xf numFmtId="44" fontId="0" fillId="0" borderId="0" xfId="2" applyFont="1"/>
    <xf numFmtId="44" fontId="0" fillId="0" borderId="1" xfId="2" applyFont="1" applyBorder="1"/>
    <xf numFmtId="44" fontId="2" fillId="0" borderId="2" xfId="2" applyFont="1" applyBorder="1"/>
    <xf numFmtId="44" fontId="0" fillId="0" borderId="3" xfId="2" applyFont="1" applyBorder="1"/>
    <xf numFmtId="44" fontId="0" fillId="0" borderId="2" xfId="2" applyFont="1" applyBorder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20D50-80CC-4A6F-AD1E-138D774777D9}">
  <sheetPr>
    <pageSetUpPr fitToPage="1"/>
  </sheetPr>
  <dimension ref="A1:G72"/>
  <sheetViews>
    <sheetView tabSelected="1" topLeftCell="A60" zoomScale="89" zoomScaleNormal="90" workbookViewId="0">
      <selection activeCell="I84" sqref="I84"/>
    </sheetView>
  </sheetViews>
  <sheetFormatPr baseColWidth="10" defaultColWidth="8.83203125" defaultRowHeight="15" x14ac:dyDescent="0.2"/>
  <cols>
    <col min="1" max="1" width="54.83203125" customWidth="1"/>
    <col min="2" max="2" width="17" customWidth="1"/>
    <col min="4" max="4" width="11.5" bestFit="1" customWidth="1"/>
    <col min="6" max="6" width="15.5" customWidth="1"/>
  </cols>
  <sheetData>
    <row r="1" spans="1:6" x14ac:dyDescent="0.2">
      <c r="A1" s="5" t="s">
        <v>35</v>
      </c>
    </row>
    <row r="2" spans="1:6" x14ac:dyDescent="0.2">
      <c r="A2" s="5" t="s">
        <v>10</v>
      </c>
    </row>
    <row r="3" spans="1:6" x14ac:dyDescent="0.2">
      <c r="A3" s="5" t="s">
        <v>11</v>
      </c>
    </row>
    <row r="4" spans="1:6" x14ac:dyDescent="0.2">
      <c r="A4" s="5" t="s">
        <v>12</v>
      </c>
      <c r="B4">
        <v>1.33</v>
      </c>
    </row>
    <row r="5" spans="1:6" ht="48" x14ac:dyDescent="0.2">
      <c r="A5" s="6" t="s">
        <v>13</v>
      </c>
      <c r="B5" s="7"/>
      <c r="C5" s="7"/>
      <c r="D5" s="8"/>
      <c r="E5" s="7"/>
      <c r="F5" s="8" t="s">
        <v>31</v>
      </c>
    </row>
    <row r="6" spans="1:6" x14ac:dyDescent="0.2">
      <c r="F6" s="14"/>
    </row>
    <row r="7" spans="1:6" x14ac:dyDescent="0.2">
      <c r="A7" s="5" t="s">
        <v>14</v>
      </c>
      <c r="F7" s="14"/>
    </row>
    <row r="8" spans="1:6" ht="32" x14ac:dyDescent="0.2">
      <c r="A8" s="20" t="s">
        <v>47</v>
      </c>
      <c r="C8" s="1"/>
      <c r="D8" s="1"/>
      <c r="F8" s="14">
        <v>70530.789999999994</v>
      </c>
    </row>
    <row r="9" spans="1:6" ht="16" x14ac:dyDescent="0.2">
      <c r="A9" s="20" t="s">
        <v>46</v>
      </c>
      <c r="C9" s="1"/>
      <c r="D9" s="1"/>
      <c r="F9" s="14">
        <v>597045.97</v>
      </c>
    </row>
    <row r="10" spans="1:6" ht="16" x14ac:dyDescent="0.2">
      <c r="A10" s="20" t="s">
        <v>9</v>
      </c>
      <c r="C10" s="1"/>
      <c r="D10" s="1"/>
      <c r="F10" s="14">
        <v>22870.23</v>
      </c>
    </row>
    <row r="11" spans="1:6" ht="32" x14ac:dyDescent="0.2">
      <c r="A11" s="20" t="s">
        <v>36</v>
      </c>
      <c r="C11" s="1"/>
      <c r="D11" s="1"/>
      <c r="F11" s="14">
        <f>7243*B4</f>
        <v>9633.19</v>
      </c>
    </row>
    <row r="12" spans="1:6" x14ac:dyDescent="0.2">
      <c r="A12" s="20"/>
      <c r="C12" s="1"/>
      <c r="D12" s="1"/>
      <c r="F12" s="14"/>
    </row>
    <row r="13" spans="1:6" ht="16" x14ac:dyDescent="0.2">
      <c r="A13" s="19" t="s">
        <v>15</v>
      </c>
      <c r="C13" s="1"/>
      <c r="D13" s="1"/>
      <c r="F13" s="14"/>
    </row>
    <row r="14" spans="1:6" ht="32" x14ac:dyDescent="0.2">
      <c r="A14" s="20" t="s">
        <v>28</v>
      </c>
      <c r="C14" s="1"/>
      <c r="D14" s="1"/>
      <c r="F14" s="14">
        <v>97000</v>
      </c>
    </row>
    <row r="15" spans="1:6" x14ac:dyDescent="0.2">
      <c r="A15" s="20"/>
      <c r="C15" s="1"/>
      <c r="D15" s="1"/>
      <c r="F15" s="14"/>
    </row>
    <row r="16" spans="1:6" ht="16" x14ac:dyDescent="0.2">
      <c r="A16" s="19" t="s">
        <v>16</v>
      </c>
      <c r="C16" s="1"/>
      <c r="D16" s="1"/>
      <c r="F16" s="14"/>
    </row>
    <row r="17" spans="1:6" ht="16" x14ac:dyDescent="0.2">
      <c r="A17" s="20" t="s">
        <v>53</v>
      </c>
      <c r="C17" s="1"/>
      <c r="D17" s="1"/>
      <c r="F17" s="14">
        <v>295000</v>
      </c>
    </row>
    <row r="18" spans="1:6" ht="16" x14ac:dyDescent="0.2">
      <c r="A18" s="20" t="s">
        <v>39</v>
      </c>
      <c r="C18" s="1"/>
      <c r="D18" s="1"/>
      <c r="F18" s="14">
        <v>1900000</v>
      </c>
    </row>
    <row r="19" spans="1:6" ht="16" x14ac:dyDescent="0.2">
      <c r="A19" s="20" t="s">
        <v>51</v>
      </c>
      <c r="C19" s="1"/>
      <c r="D19" s="1"/>
      <c r="F19" s="14">
        <f>115000*B4</f>
        <v>152950</v>
      </c>
    </row>
    <row r="20" spans="1:6" ht="16" x14ac:dyDescent="0.2">
      <c r="A20" s="20" t="s">
        <v>50</v>
      </c>
      <c r="C20" s="1"/>
      <c r="D20" s="1"/>
      <c r="F20" s="14">
        <f>128030*B4</f>
        <v>170279.90000000002</v>
      </c>
    </row>
    <row r="21" spans="1:6" ht="16" x14ac:dyDescent="0.2">
      <c r="A21" s="20" t="s">
        <v>49</v>
      </c>
      <c r="C21" s="1"/>
      <c r="D21" s="1"/>
      <c r="F21" s="14">
        <f>64650*B4</f>
        <v>85984.5</v>
      </c>
    </row>
    <row r="22" spans="1:6" ht="16" x14ac:dyDescent="0.2">
      <c r="A22" s="20" t="s">
        <v>48</v>
      </c>
      <c r="C22" s="1"/>
      <c r="D22" s="1"/>
      <c r="F22" s="14">
        <f>140500*B4</f>
        <v>186865</v>
      </c>
    </row>
    <row r="23" spans="1:6" ht="16" x14ac:dyDescent="0.2">
      <c r="A23" s="20" t="s">
        <v>52</v>
      </c>
      <c r="C23" s="1"/>
      <c r="D23" s="1"/>
      <c r="F23" s="14">
        <v>95000</v>
      </c>
    </row>
    <row r="24" spans="1:6" x14ac:dyDescent="0.2">
      <c r="A24" s="20"/>
      <c r="C24" s="1"/>
      <c r="D24" s="1"/>
      <c r="F24" s="14"/>
    </row>
    <row r="25" spans="1:6" ht="16" x14ac:dyDescent="0.2">
      <c r="A25" s="19" t="s">
        <v>17</v>
      </c>
      <c r="C25" s="1"/>
      <c r="D25" s="1"/>
      <c r="F25" s="14"/>
    </row>
    <row r="26" spans="1:6" ht="16" x14ac:dyDescent="0.2">
      <c r="A26" s="20" t="s">
        <v>29</v>
      </c>
      <c r="C26" s="1"/>
      <c r="D26" s="1"/>
      <c r="F26" s="14">
        <v>0</v>
      </c>
    </row>
    <row r="27" spans="1:6" ht="16" x14ac:dyDescent="0.2">
      <c r="A27" s="20" t="s">
        <v>30</v>
      </c>
      <c r="C27" s="1"/>
      <c r="D27" s="1"/>
      <c r="F27" s="14">
        <v>0</v>
      </c>
    </row>
    <row r="28" spans="1:6" ht="48" x14ac:dyDescent="0.2">
      <c r="A28" s="20" t="s">
        <v>44</v>
      </c>
      <c r="C28" s="1"/>
      <c r="D28" s="1"/>
      <c r="F28" s="14">
        <v>0</v>
      </c>
    </row>
    <row r="29" spans="1:6" x14ac:dyDescent="0.2">
      <c r="A29" s="20"/>
      <c r="C29" s="1"/>
      <c r="D29" s="1"/>
      <c r="F29" s="14"/>
    </row>
    <row r="30" spans="1:6" ht="16" x14ac:dyDescent="0.2">
      <c r="A30" s="19" t="s">
        <v>18</v>
      </c>
      <c r="C30" s="1"/>
      <c r="D30" s="1"/>
      <c r="F30" s="14"/>
    </row>
    <row r="31" spans="1:6" ht="32" x14ac:dyDescent="0.2">
      <c r="A31" s="20" t="s">
        <v>37</v>
      </c>
      <c r="C31" s="1"/>
      <c r="D31" s="1"/>
      <c r="F31" s="14">
        <v>98400</v>
      </c>
    </row>
    <row r="32" spans="1:6" ht="32" x14ac:dyDescent="0.2">
      <c r="A32" s="20" t="s">
        <v>38</v>
      </c>
      <c r="C32" s="1"/>
      <c r="D32" s="1"/>
      <c r="F32" s="14">
        <v>120000</v>
      </c>
    </row>
    <row r="33" spans="1:7" ht="16" x14ac:dyDescent="0.2">
      <c r="A33" s="20" t="s">
        <v>34</v>
      </c>
      <c r="C33" s="1"/>
      <c r="D33" s="1"/>
      <c r="F33" s="14">
        <v>75000</v>
      </c>
    </row>
    <row r="34" spans="1:7" x14ac:dyDescent="0.2">
      <c r="A34" s="20"/>
      <c r="C34" s="1"/>
      <c r="D34" s="1"/>
      <c r="F34" s="14"/>
    </row>
    <row r="35" spans="1:7" x14ac:dyDescent="0.2">
      <c r="A35" s="23"/>
      <c r="B35" s="7"/>
      <c r="C35" s="2"/>
      <c r="D35" s="2"/>
      <c r="E35" s="7"/>
      <c r="F35" s="15"/>
    </row>
    <row r="36" spans="1:7" x14ac:dyDescent="0.2">
      <c r="A36" s="20"/>
      <c r="C36" s="1"/>
      <c r="D36" s="1"/>
      <c r="F36" s="14"/>
    </row>
    <row r="37" spans="1:7" ht="17" thickBot="1" x14ac:dyDescent="0.25">
      <c r="A37" s="21" t="s">
        <v>19</v>
      </c>
      <c r="B37" s="10"/>
      <c r="C37" s="11"/>
      <c r="D37" s="11"/>
      <c r="E37" s="10"/>
      <c r="F37" s="16">
        <f>SUM(F8:F36)</f>
        <v>3976559.5799999996</v>
      </c>
    </row>
    <row r="38" spans="1:7" ht="16" thickTop="1" x14ac:dyDescent="0.2">
      <c r="A38" s="20"/>
      <c r="C38" s="1"/>
      <c r="D38" s="1"/>
      <c r="F38" s="14"/>
    </row>
    <row r="39" spans="1:7" ht="48" x14ac:dyDescent="0.2">
      <c r="A39" s="6" t="s">
        <v>20</v>
      </c>
      <c r="B39" s="7"/>
      <c r="C39" s="7"/>
      <c r="D39" s="8"/>
      <c r="E39" s="7"/>
      <c r="F39" s="8" t="s">
        <v>31</v>
      </c>
    </row>
    <row r="40" spans="1:7" ht="16" hidden="1" x14ac:dyDescent="0.2">
      <c r="A40" s="19" t="s">
        <v>0</v>
      </c>
      <c r="C40" s="1"/>
      <c r="D40" s="1"/>
      <c r="F40" s="14"/>
    </row>
    <row r="41" spans="1:7" ht="16" hidden="1" x14ac:dyDescent="0.2">
      <c r="A41" s="20" t="s">
        <v>1</v>
      </c>
      <c r="C41" s="1"/>
      <c r="D41" s="1"/>
      <c r="F41" s="14">
        <v>3745</v>
      </c>
      <c r="G41" t="s">
        <v>6</v>
      </c>
    </row>
    <row r="42" spans="1:7" ht="16" hidden="1" x14ac:dyDescent="0.2">
      <c r="A42" s="20" t="s">
        <v>3</v>
      </c>
      <c r="C42" s="1"/>
      <c r="D42" s="1"/>
      <c r="F42" s="14">
        <f>2030+4822-2476</f>
        <v>4376</v>
      </c>
      <c r="G42" t="s">
        <v>5</v>
      </c>
    </row>
    <row r="43" spans="1:7" ht="16" hidden="1" x14ac:dyDescent="0.2">
      <c r="A43" s="20" t="s">
        <v>2</v>
      </c>
      <c r="C43" s="1"/>
      <c r="D43" s="1"/>
      <c r="F43" s="14">
        <v>180778</v>
      </c>
      <c r="G43" t="s">
        <v>4</v>
      </c>
    </row>
    <row r="44" spans="1:7" hidden="1" x14ac:dyDescent="0.2">
      <c r="A44" s="22"/>
      <c r="B44" s="12"/>
      <c r="C44" s="13"/>
      <c r="D44" s="13"/>
      <c r="E44" s="12"/>
      <c r="F44" s="17">
        <f>SUM(F41:F43)</f>
        <v>188899</v>
      </c>
    </row>
    <row r="45" spans="1:7" x14ac:dyDescent="0.2">
      <c r="A45" s="20"/>
      <c r="C45" s="1"/>
      <c r="D45" s="1"/>
      <c r="F45" s="14"/>
    </row>
    <row r="46" spans="1:7" ht="16" x14ac:dyDescent="0.2">
      <c r="A46" s="19" t="s">
        <v>21</v>
      </c>
      <c r="C46" s="1"/>
      <c r="D46" s="1"/>
      <c r="F46" s="14"/>
    </row>
    <row r="47" spans="1:7" ht="16" x14ac:dyDescent="0.2">
      <c r="A47" s="20" t="s">
        <v>7</v>
      </c>
      <c r="C47" s="1"/>
      <c r="D47" s="1"/>
      <c r="F47" s="14">
        <v>138326</v>
      </c>
    </row>
    <row r="48" spans="1:7" x14ac:dyDescent="0.2">
      <c r="A48" s="20"/>
      <c r="C48" s="1"/>
      <c r="D48" s="1"/>
      <c r="F48" s="14"/>
    </row>
    <row r="49" spans="1:6" ht="16" x14ac:dyDescent="0.2">
      <c r="A49" s="19" t="s">
        <v>22</v>
      </c>
      <c r="C49" s="1"/>
      <c r="D49" s="1"/>
      <c r="F49" s="14"/>
    </row>
    <row r="50" spans="1:6" ht="16" x14ac:dyDescent="0.2">
      <c r="A50" s="20" t="s">
        <v>23</v>
      </c>
      <c r="C50" s="1"/>
      <c r="D50" s="1"/>
      <c r="F50" s="14">
        <v>12052</v>
      </c>
    </row>
    <row r="51" spans="1:6" ht="16" x14ac:dyDescent="0.2">
      <c r="A51" s="20" t="s">
        <v>24</v>
      </c>
      <c r="C51" s="1"/>
      <c r="D51" s="1"/>
      <c r="F51" s="14">
        <v>25476.97</v>
      </c>
    </row>
    <row r="52" spans="1:6" x14ac:dyDescent="0.2">
      <c r="A52" s="20"/>
      <c r="C52" s="1"/>
      <c r="D52" s="1"/>
      <c r="F52" s="14"/>
    </row>
    <row r="53" spans="1:6" ht="16" x14ac:dyDescent="0.2">
      <c r="A53" s="19" t="s">
        <v>25</v>
      </c>
      <c r="C53" s="1"/>
      <c r="D53" s="1"/>
      <c r="F53" s="14"/>
    </row>
    <row r="54" spans="1:6" ht="32" x14ac:dyDescent="0.2">
      <c r="A54" s="20" t="s">
        <v>43</v>
      </c>
      <c r="C54" s="1"/>
      <c r="D54" s="1"/>
      <c r="F54" s="14">
        <f>28774*B4</f>
        <v>38269.420000000006</v>
      </c>
    </row>
    <row r="55" spans="1:6" ht="16" x14ac:dyDescent="0.2">
      <c r="A55" s="20" t="s">
        <v>32</v>
      </c>
      <c r="C55" s="1"/>
      <c r="D55" s="1"/>
      <c r="F55" s="14">
        <v>16050</v>
      </c>
    </row>
    <row r="56" spans="1:6" ht="16" x14ac:dyDescent="0.2">
      <c r="A56" s="20" t="s">
        <v>45</v>
      </c>
      <c r="C56" s="1"/>
      <c r="D56" s="1"/>
      <c r="F56" s="14">
        <f>7450*B4</f>
        <v>9908.5</v>
      </c>
    </row>
    <row r="57" spans="1:6" ht="16" x14ac:dyDescent="0.2">
      <c r="A57" s="20" t="s">
        <v>33</v>
      </c>
      <c r="C57" s="1"/>
      <c r="D57" s="1"/>
      <c r="F57" s="14">
        <f>24060*B4</f>
        <v>31999.800000000003</v>
      </c>
    </row>
    <row r="58" spans="1:6" ht="32" x14ac:dyDescent="0.2">
      <c r="A58" s="20" t="s">
        <v>40</v>
      </c>
      <c r="C58" s="1"/>
      <c r="D58" s="1"/>
      <c r="F58" s="14">
        <f>17890*B4</f>
        <v>23793.7</v>
      </c>
    </row>
    <row r="59" spans="1:6" ht="32" x14ac:dyDescent="0.2">
      <c r="A59" s="20" t="s">
        <v>41</v>
      </c>
      <c r="C59" s="1"/>
      <c r="D59" s="1"/>
      <c r="F59" s="14">
        <f>12000*B4</f>
        <v>15960</v>
      </c>
    </row>
    <row r="60" spans="1:6" ht="32" x14ac:dyDescent="0.2">
      <c r="A60" s="20" t="s">
        <v>42</v>
      </c>
      <c r="C60" s="1"/>
      <c r="D60" s="1"/>
      <c r="F60" s="14">
        <f>2075*B4</f>
        <v>2759.75</v>
      </c>
    </row>
    <row r="61" spans="1:6" ht="32" x14ac:dyDescent="0.2">
      <c r="A61" s="20" t="s">
        <v>54</v>
      </c>
      <c r="C61" s="1"/>
      <c r="D61" s="1"/>
      <c r="F61" s="14">
        <v>0</v>
      </c>
    </row>
    <row r="62" spans="1:6" ht="16" x14ac:dyDescent="0.2">
      <c r="A62" s="20" t="s">
        <v>8</v>
      </c>
      <c r="C62" s="1"/>
      <c r="D62" s="1"/>
      <c r="F62" s="14">
        <v>0</v>
      </c>
    </row>
    <row r="63" spans="1:6" x14ac:dyDescent="0.2">
      <c r="A63" s="20"/>
      <c r="F63" s="14"/>
    </row>
    <row r="64" spans="1:6" ht="17" thickBot="1" x14ac:dyDescent="0.25">
      <c r="A64" s="21" t="s">
        <v>26</v>
      </c>
      <c r="B64" s="9"/>
      <c r="C64" s="9"/>
      <c r="D64" s="4"/>
      <c r="E64" s="9"/>
      <c r="F64" s="18">
        <f>-SUM(F47:F63)</f>
        <v>-314596.14</v>
      </c>
    </row>
    <row r="65" spans="1:7" ht="16" thickTop="1" x14ac:dyDescent="0.2">
      <c r="A65" s="20"/>
      <c r="F65" s="14"/>
    </row>
    <row r="66" spans="1:7" x14ac:dyDescent="0.2">
      <c r="A66" s="20"/>
      <c r="F66" s="14"/>
      <c r="G66" s="3"/>
    </row>
    <row r="67" spans="1:7" x14ac:dyDescent="0.2">
      <c r="A67" s="20"/>
      <c r="F67" s="14"/>
      <c r="G67" s="3"/>
    </row>
    <row r="68" spans="1:7" ht="17" thickBot="1" x14ac:dyDescent="0.25">
      <c r="A68" s="21" t="s">
        <v>27</v>
      </c>
      <c r="B68" s="10"/>
      <c r="C68" s="10"/>
      <c r="D68" s="10"/>
      <c r="E68" s="10"/>
      <c r="F68" s="16">
        <f>F37+F64</f>
        <v>3661963.4399999995</v>
      </c>
      <c r="G68" s="3"/>
    </row>
    <row r="69" spans="1:7" ht="16" thickTop="1" x14ac:dyDescent="0.2">
      <c r="A69" s="20"/>
      <c r="F69" s="14"/>
      <c r="G69" s="3"/>
    </row>
    <row r="70" spans="1:7" x14ac:dyDescent="0.2">
      <c r="A70" s="20"/>
      <c r="F70" s="14"/>
    </row>
    <row r="71" spans="1:7" x14ac:dyDescent="0.2">
      <c r="A71" s="19"/>
      <c r="F71" s="14"/>
      <c r="G71" s="3"/>
    </row>
    <row r="72" spans="1:7" x14ac:dyDescent="0.2">
      <c r="F72" s="14"/>
    </row>
  </sheetData>
  <pageMargins left="0.70866141732283472" right="0.70866141732283472" top="0.74803149606299213" bottom="0.74803149606299213" header="0.31496062992125984" footer="0.31496062992125984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Annette_Joury</dc:creator>
  <cp:lastModifiedBy>Microsoft Office User</cp:lastModifiedBy>
  <cp:lastPrinted>2019-03-15T19:02:46Z</cp:lastPrinted>
  <dcterms:created xsi:type="dcterms:W3CDTF">2018-09-13T20:07:49Z</dcterms:created>
  <dcterms:modified xsi:type="dcterms:W3CDTF">2019-03-26T16:20:46Z</dcterms:modified>
</cp:coreProperties>
</file>